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ING FOLDER\"/>
    </mc:Choice>
  </mc:AlternateContent>
  <xr:revisionPtr revIDLastSave="0" documentId="8_{04822503-60CE-4D75-A0D8-0AF03A3A97A2}" xr6:coauthVersionLast="47" xr6:coauthVersionMax="47" xr10:uidLastSave="{00000000-0000-0000-0000-000000000000}"/>
  <bookViews>
    <workbookView xWindow="-120" yWindow="-120" windowWidth="29040" windowHeight="15720" xr2:uid="{4108D427-04D4-4947-8175-E438BF31FC6A}"/>
  </bookViews>
  <sheets>
    <sheet name="Lu &gt; L" sheetId="1" r:id="rId1"/>
    <sheet name="Lu = L" sheetId="3" r:id="rId2"/>
    <sheet name="Lu &lt; L" sheetId="4" r:id="rId3"/>
  </sheets>
  <definedNames>
    <definedName name="_xlnm.Print_Area" localSheetId="2">'Lu &lt; L'!$A$1:$I$28</definedName>
    <definedName name="_xlnm.Print_Area" localSheetId="1">'Lu = L'!$A$1:$I$32</definedName>
    <definedName name="_xlnm.Print_Area" localSheetId="0">'Lu &gt; L'!$A$1:$I$34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E6" i="4"/>
  <c r="E13" i="3"/>
  <c r="G16" i="3" s="1"/>
  <c r="E9" i="3"/>
  <c r="G23" i="3" s="1"/>
  <c r="E9" i="1"/>
  <c r="E12" i="1"/>
  <c r="G22" i="1" s="1"/>
  <c r="G16" i="1"/>
  <c r="G18" i="1"/>
  <c r="G20" i="3" l="1"/>
  <c r="G25" i="1"/>
  <c r="G28" i="1" s="1"/>
  <c r="G26" i="3" l="1"/>
</calcChain>
</file>

<file path=xl/sharedStrings.xml><?xml version="1.0" encoding="utf-8"?>
<sst xmlns="http://schemas.openxmlformats.org/spreadsheetml/2006/main" count="74" uniqueCount="31">
  <si>
    <t>=</t>
  </si>
  <si>
    <t>Maximum tension in the cable</t>
  </si>
  <si>
    <t>Vertical support reaction</t>
  </si>
  <si>
    <t>Horizontal support reaction</t>
  </si>
  <si>
    <t>Calculation of support reactions</t>
  </si>
  <si>
    <t>Unstrained length of the cable</t>
  </si>
  <si>
    <t>Calculation of unstrained length using approximate formula for h &lt; 0.1L</t>
  </si>
  <si>
    <t>UDL under self-weight, w</t>
  </si>
  <si>
    <t>Diameter, d</t>
  </si>
  <si>
    <t>Cable Properties</t>
  </si>
  <si>
    <t>Cable Tension Calculation</t>
  </si>
  <si>
    <t>Weight density, D</t>
  </si>
  <si>
    <t>mm</t>
  </si>
  <si>
    <r>
      <t>kN/m</t>
    </r>
    <r>
      <rPr>
        <vertAlign val="superscript"/>
        <sz val="11"/>
        <color theme="1"/>
        <rFont val="Aptos Narrow"/>
        <family val="2"/>
        <scheme val="minor"/>
      </rPr>
      <t>3</t>
    </r>
  </si>
  <si>
    <t>kN/m</t>
  </si>
  <si>
    <t>m</t>
  </si>
  <si>
    <t xml:space="preserve">Lu input corresponding to specified sag of 2.5 m  = </t>
  </si>
  <si>
    <t>kN</t>
  </si>
  <si>
    <t>Cable sag, h</t>
  </si>
  <si>
    <t>Unstrained length, Lu of the cable element</t>
  </si>
  <si>
    <t>(from MIDAS)</t>
  </si>
  <si>
    <t>Assuming zero-pretension in the cable elements (Lu = L)</t>
  </si>
  <si>
    <t>Cable length, Lc</t>
  </si>
  <si>
    <t>Cable element length, L</t>
  </si>
  <si>
    <t>Specified sag, h = 5% of Lc</t>
  </si>
  <si>
    <t>(sag deformation approaches zero)</t>
  </si>
  <si>
    <t>Assuming a taut cable,h</t>
  </si>
  <si>
    <t>Since the Lu/L ratio is limited from 0.5 to 1.5</t>
  </si>
  <si>
    <t>**The cable forces formulae are not valid.</t>
  </si>
  <si>
    <t xml:space="preserve">Lu input as 0.5 times element length, L  </t>
  </si>
  <si>
    <t xml:space="preserve">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</si>
</sst>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quotePrefix="1" applyAlignment="1">
      <alignment horizontal="right"/>
    </xf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24764</xdr:colOff>
      <xdr:row>0</xdr:row>
      <xdr:rowOff>0</xdr:rowOff>
    </xdr:from>
    <xdr:to>
      <xdr:col>22</xdr:col>
      <xdr:colOff>301334</xdr:colOff>
      <xdr:row>25</xdr:row>
      <xdr:rowOff>156089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5D71C12-9F83-C116-17F7-84FD35EA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1164" y="0"/>
          <a:ext cx="8191845" cy="4945259"/>
        </a:xfrm>
        <a:prstGeom prst="rect">
          <a:avLst/>
        </a:prstGeom>
      </xdr:spPr>
    </xdr:pic>
    <xdr:clientData/>
  </xdr:twoCellAnchor>
  <xdr:oneCellAnchor>
    <xdr:from>
      <xdr:col>4</xdr:col>
      <xdr:colOff>12668</xdr:colOff>
      <xdr:row>20</xdr:row>
      <xdr:rowOff>98901</xdr:rowOff>
    </xdr:from>
    <xdr:ext cx="629660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0722612-84BD-4558-815C-D69CBE7C5103}"/>
                </a:ext>
              </a:extLst>
            </xdr:cNvPr>
            <xdr:cNvSpPr txBox="1"/>
          </xdr:nvSpPr>
          <xdr:spPr>
            <a:xfrm>
              <a:off x="2451068" y="3908901"/>
              <a:ext cx="629660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i="1" kern="120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𝑤</m:t>
                        </m:r>
                        <m:sSup>
                          <m:sSupPr>
                            <m:ctrlP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p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8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</m:oMath>
                </m:oMathPara>
              </a14:m>
              <a:endParaRPr lang="en-US" sz="1100" kern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0722612-84BD-4558-815C-D69CBE7C5103}"/>
                </a:ext>
              </a:extLst>
            </xdr:cNvPr>
            <xdr:cNvSpPr txBox="1"/>
          </xdr:nvSpPr>
          <xdr:spPr>
            <a:xfrm>
              <a:off x="2451068" y="3908901"/>
              <a:ext cx="629660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𝑅_𝐻</a:t>
              </a:r>
              <a:r>
                <a:rPr lang="en-US" sz="1100" i="0" kern="1200">
                  <a:latin typeface="Cambria Math" panose="02040503050406030204" pitchFamily="18" charset="0"/>
                </a:rPr>
                <a:t>=(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𝑤𝐿^2)/8ℎ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22193</xdr:colOff>
      <xdr:row>23</xdr:row>
      <xdr:rowOff>117951</xdr:rowOff>
    </xdr:from>
    <xdr:ext cx="636905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A3B23AA-D4ED-4D34-9FC4-92A6D2D8637A}"/>
                </a:ext>
              </a:extLst>
            </xdr:cNvPr>
            <xdr:cNvSpPr txBox="1"/>
          </xdr:nvSpPr>
          <xdr:spPr>
            <a:xfrm>
              <a:off x="2460593" y="4499451"/>
              <a:ext cx="636905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𝑉</m:t>
                        </m:r>
                      </m:sub>
                    </m:sSub>
                    <m:r>
                      <a:rPr lang="en-US" sz="1100" i="1" kern="120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𝑤</m:t>
                        </m:r>
                        <m:sSub>
                          <m:sSubPr>
                            <m:ctrlP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𝑢</m:t>
                            </m:r>
                          </m:sub>
                        </m:sSub>
                      </m:num>
                      <m:den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100" kern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A3B23AA-D4ED-4D34-9FC4-92A6D2D8637A}"/>
                </a:ext>
              </a:extLst>
            </xdr:cNvPr>
            <xdr:cNvSpPr txBox="1"/>
          </xdr:nvSpPr>
          <xdr:spPr>
            <a:xfrm>
              <a:off x="2460593" y="4499451"/>
              <a:ext cx="636905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𝑅_𝑉</a:t>
              </a:r>
              <a:r>
                <a:rPr lang="en-US" sz="1100" i="0" kern="1200">
                  <a:latin typeface="Cambria Math" panose="02040503050406030204" pitchFamily="18" charset="0"/>
                </a:rPr>
                <a:t>=(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𝑤𝐿_𝑢)/2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66675</xdr:colOff>
      <xdr:row>26</xdr:row>
      <xdr:rowOff>85725</xdr:rowOff>
    </xdr:from>
    <xdr:ext cx="1086708" cy="344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3E5183-B11F-44D5-B974-38F3443F5E96}"/>
                </a:ext>
              </a:extLst>
            </xdr:cNvPr>
            <xdr:cNvSpPr txBox="1"/>
          </xdr:nvSpPr>
          <xdr:spPr>
            <a:xfrm>
              <a:off x="2505075" y="5038725"/>
              <a:ext cx="1086708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 kern="1200">
                      <a:latin typeface="Cambria Math" panose="02040503050406030204" pitchFamily="18" charset="0"/>
                    </a:rPr>
                    <m:t>𝑇</m:t>
                  </m:r>
                  <m:r>
                    <a:rPr lang="en-US" sz="1100" i="1" kern="1200">
                      <a:latin typeface="Cambria Math" panose="02040503050406030204" pitchFamily="18" charset="0"/>
                    </a:rPr>
                    <m:t>=</m:t>
                  </m:r>
                  <m:rad>
                    <m:radPr>
                      <m:ctrlPr>
                        <a:rPr lang="en-US" sz="1100" i="1" kern="120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n-US" sz="1100" i="1" kern="1200">
                          <a:latin typeface="Cambria Math" panose="02040503050406030204" pitchFamily="18" charset="0"/>
                        </a:rPr>
                        <m:t>2</m:t>
                      </m:r>
                    </m:deg>
                    <m:e>
                      <m:sSup>
                        <m:sSupPr>
                          <m:ctrlPr>
                            <a:rPr lang="en-US" sz="1100" i="1" kern="120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sz="1100" i="1" kern="1200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e>
                            <m:sub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𝐻</m:t>
                              </m:r>
                            </m:sub>
                          </m:sSub>
                        </m:e>
                        <m:sup>
                          <m:r>
                            <a:rPr lang="en-US" sz="1100" b="0" i="1" kern="120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1100" b="0" i="1" kern="1200">
                          <a:latin typeface="Cambria Math" panose="02040503050406030204" pitchFamily="18" charset="0"/>
                        </a:rPr>
                        <m:t>+</m:t>
                      </m:r>
                      <m:sSup>
                        <m:sSupPr>
                          <m:ctrlPr>
                            <a:rPr lang="en-US" sz="1100" b="0" i="1" kern="120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e>
                            <m:sub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𝑉</m:t>
                              </m:r>
                            </m:sub>
                          </m:sSub>
                        </m:e>
                        <m:sup>
                          <m:r>
                            <a:rPr lang="en-US" sz="1100" b="0" i="1" kern="120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rad>
                </m:oMath>
              </a14:m>
              <a:r>
                <a:rPr lang="en-US" sz="1100" kern="1200"/>
                <a:t> 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3E5183-B11F-44D5-B974-38F3443F5E96}"/>
                </a:ext>
              </a:extLst>
            </xdr:cNvPr>
            <xdr:cNvSpPr txBox="1"/>
          </xdr:nvSpPr>
          <xdr:spPr>
            <a:xfrm>
              <a:off x="2505075" y="5038725"/>
              <a:ext cx="1086708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𝑇=√(2&amp;〖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𝑅_𝐻〗^2+〖𝑅_𝑉〗^2 )</a:t>
              </a:r>
              <a:r>
                <a:rPr lang="en-US" sz="1100" kern="12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22193</xdr:colOff>
      <xdr:row>14</xdr:row>
      <xdr:rowOff>89376</xdr:rowOff>
    </xdr:from>
    <xdr:ext cx="844910" cy="3397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345654C-B11B-4A01-9105-86521F22CE81}"/>
                </a:ext>
              </a:extLst>
            </xdr:cNvPr>
            <xdr:cNvSpPr txBox="1"/>
          </xdr:nvSpPr>
          <xdr:spPr>
            <a:xfrm>
              <a:off x="2460593" y="2756376"/>
              <a:ext cx="844910" cy="3397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en-US" sz="1100" i="1" kern="120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 kern="1200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 kern="1200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8</m:t>
                        </m:r>
                        <m:sSup>
                          <m:sSupPr>
                            <m:ctrlP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h</m:t>
                            </m:r>
                          </m:e>
                          <m:sup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</m:oMath>
                </m:oMathPara>
              </a14:m>
              <a:endParaRPr lang="en-US" sz="1100" kern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345654C-B11B-4A01-9105-86521F22CE81}"/>
                </a:ext>
              </a:extLst>
            </xdr:cNvPr>
            <xdr:cNvSpPr txBox="1"/>
          </xdr:nvSpPr>
          <xdr:spPr>
            <a:xfrm>
              <a:off x="2460593" y="2756376"/>
              <a:ext cx="844910" cy="3397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𝐿_𝑢</a:t>
              </a:r>
              <a:r>
                <a:rPr lang="en-US" sz="1100" i="0" kern="1200">
                  <a:latin typeface="Cambria Math" panose="02040503050406030204" pitchFamily="18" charset="0"/>
                </a:rPr>
                <a:t>=</a:t>
              </a:r>
              <a:r>
                <a:rPr lang="en-US" sz="1100" b="0" i="0" kern="1200">
                  <a:latin typeface="Cambria Math" panose="02040503050406030204" pitchFamily="18" charset="0"/>
                </a:rPr>
                <a:t>𝐿+</a:t>
              </a:r>
              <a:r>
                <a:rPr lang="en-US" sz="1100" i="0" kern="1200">
                  <a:latin typeface="Cambria Math" panose="02040503050406030204" pitchFamily="18" charset="0"/>
                </a:rPr>
                <a:t>(</a:t>
              </a:r>
              <a:r>
                <a:rPr lang="en-US" sz="1100" b="0" i="0" kern="1200">
                  <a:latin typeface="Cambria Math" panose="02040503050406030204" pitchFamily="18" charset="0"/>
                </a:rPr>
                <a:t>8ℎ^2)/3𝐿</a:t>
              </a:r>
              <a:endParaRPr lang="en-US" sz="1100" kern="1200"/>
            </a:p>
          </xdr:txBody>
        </xdr:sp>
      </mc:Fallback>
    </mc:AlternateContent>
    <xdr:clientData/>
  </xdr:oneCellAnchor>
  <xdr:twoCellAnchor>
    <xdr:from>
      <xdr:col>21</xdr:col>
      <xdr:colOff>22348</xdr:colOff>
      <xdr:row>4</xdr:row>
      <xdr:rowOff>9975</xdr:rowOff>
    </xdr:from>
    <xdr:to>
      <xdr:col>22</xdr:col>
      <xdr:colOff>168869</xdr:colOff>
      <xdr:row>7</xdr:row>
      <xdr:rowOff>33594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83A330C-7379-4AA1-9313-C33C64B9E2DC}"/>
            </a:ext>
          </a:extLst>
        </xdr:cNvPr>
        <xdr:cNvSpPr/>
      </xdr:nvSpPr>
      <xdr:spPr>
        <a:xfrm>
          <a:off x="12823948" y="771975"/>
          <a:ext cx="756121" cy="59511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 editAs="oneCell">
    <xdr:from>
      <xdr:col>9</xdr:col>
      <xdr:colOff>19050</xdr:colOff>
      <xdr:row>25</xdr:row>
      <xdr:rowOff>138830</xdr:rowOff>
    </xdr:from>
    <xdr:to>
      <xdr:col>22</xdr:col>
      <xdr:colOff>310850</xdr:colOff>
      <xdr:row>51</xdr:row>
      <xdr:rowOff>164792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D24CE31-25B9-F99A-E448-EFBC8EF8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4920380"/>
          <a:ext cx="8216600" cy="4978962"/>
        </a:xfrm>
        <a:prstGeom prst="rect">
          <a:avLst/>
        </a:prstGeom>
      </xdr:spPr>
    </xdr:pic>
    <xdr:clientData/>
  </xdr:twoCellAnchor>
  <xdr:twoCellAnchor editAs="oneCell">
    <xdr:from>
      <xdr:col>22</xdr:col>
      <xdr:colOff>342900</xdr:colOff>
      <xdr:row>0</xdr:row>
      <xdr:rowOff>0</xdr:rowOff>
    </xdr:from>
    <xdr:to>
      <xdr:col>43</xdr:col>
      <xdr:colOff>17490</xdr:colOff>
      <xdr:row>39</xdr:row>
      <xdr:rowOff>84783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252E7F-54F5-E535-61B4-25E44906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77925" y="0"/>
          <a:ext cx="12476190" cy="7533333"/>
        </a:xfrm>
        <a:prstGeom prst="rect">
          <a:avLst/>
        </a:prstGeom>
      </xdr:spPr>
    </xdr:pic>
    <xdr:clientData/>
  </xdr:twoCellAnchor>
  <xdr:twoCellAnchor>
    <xdr:from>
      <xdr:col>4</xdr:col>
      <xdr:colOff>464344</xdr:colOff>
      <xdr:row>11</xdr:row>
      <xdr:rowOff>83343</xdr:rowOff>
    </xdr:from>
    <xdr:to>
      <xdr:col>15</xdr:col>
      <xdr:colOff>119062</xdr:colOff>
      <xdr:row>40</xdr:row>
      <xdr:rowOff>35718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154064D0-047F-6B63-1FF6-CD677C3C842D}"/>
            </a:ext>
          </a:extLst>
        </xdr:cNvPr>
        <xdr:cNvCxnSpPr/>
      </xdr:nvCxnSpPr>
      <xdr:spPr>
        <a:xfrm>
          <a:off x="2893219" y="2202656"/>
          <a:ext cx="6465093" cy="5476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345281</xdr:colOff>
      <xdr:row>2</xdr:row>
      <xdr:rowOff>107156</xdr:rowOff>
    </xdr:from>
    <xdr:to>
      <xdr:col>40</xdr:col>
      <xdr:colOff>23812</xdr:colOff>
      <xdr:row>17</xdr:row>
      <xdr:rowOff>130968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A8B59D6D-A659-4F4F-AE31-D581DC5A5D00}"/>
            </a:ext>
          </a:extLst>
        </xdr:cNvPr>
        <xdr:cNvCxnSpPr/>
      </xdr:nvCxnSpPr>
      <xdr:spPr>
        <a:xfrm flipV="1">
          <a:off x="3988594" y="488156"/>
          <a:ext cx="20454937" cy="2905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22</xdr:col>
      <xdr:colOff>342900</xdr:colOff>
      <xdr:row>26</xdr:row>
      <xdr:rowOff>8622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F8084E-AEC8-523A-9810-5B4407B3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0"/>
          <a:ext cx="8248650" cy="4980672"/>
        </a:xfrm>
        <a:prstGeom prst="rect">
          <a:avLst/>
        </a:prstGeom>
      </xdr:spPr>
    </xdr:pic>
    <xdr:clientData/>
  </xdr:twoCellAnchor>
  <xdr:oneCellAnchor>
    <xdr:from>
      <xdr:col>4</xdr:col>
      <xdr:colOff>12668</xdr:colOff>
      <xdr:row>18</xdr:row>
      <xdr:rowOff>98901</xdr:rowOff>
    </xdr:from>
    <xdr:ext cx="629660" cy="3386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3CF94AA-B423-4232-8A19-9560D2D28573}"/>
                </a:ext>
              </a:extLst>
            </xdr:cNvPr>
            <xdr:cNvSpPr txBox="1"/>
          </xdr:nvSpPr>
          <xdr:spPr>
            <a:xfrm>
              <a:off x="2451068" y="3927951"/>
              <a:ext cx="629660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i="1" kern="120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𝑤</m:t>
                        </m:r>
                        <m:sSup>
                          <m:sSupPr>
                            <m:ctrlP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p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8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3CF94AA-B423-4232-8A19-9560D2D28573}"/>
                </a:ext>
              </a:extLst>
            </xdr:cNvPr>
            <xdr:cNvSpPr txBox="1"/>
          </xdr:nvSpPr>
          <xdr:spPr>
            <a:xfrm>
              <a:off x="2451068" y="3927951"/>
              <a:ext cx="629660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 kern="1200">
                  <a:latin typeface="Cambria Math" panose="02040503050406030204" pitchFamily="18" charset="0"/>
                </a:rPr>
                <a:t>𝑅_𝐻</a:t>
              </a:r>
              <a:r>
                <a:rPr lang="en-US" sz="1100" i="0" kern="1200">
                  <a:latin typeface="Cambria Math" panose="02040503050406030204" pitchFamily="18" charset="0"/>
                </a:rPr>
                <a:t>=(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𝑤𝐿^2)/8ℎ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22193</xdr:colOff>
      <xdr:row>21</xdr:row>
      <xdr:rowOff>117951</xdr:rowOff>
    </xdr:from>
    <xdr:ext cx="636905" cy="3157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7F09133-1F68-4EF0-8CA5-538868F895BE}"/>
                </a:ext>
              </a:extLst>
            </xdr:cNvPr>
            <xdr:cNvSpPr txBox="1"/>
          </xdr:nvSpPr>
          <xdr:spPr>
            <a:xfrm>
              <a:off x="2460593" y="4518501"/>
              <a:ext cx="636905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𝑉</m:t>
                        </m:r>
                      </m:sub>
                    </m:sSub>
                    <m:r>
                      <a:rPr lang="en-US" sz="1100" i="1" kern="120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𝑤</m:t>
                        </m:r>
                        <m:sSub>
                          <m:sSubPr>
                            <m:ctrlP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 kern="1200">
                                <a:latin typeface="Cambria Math" panose="02040503050406030204" pitchFamily="18" charset="0"/>
                              </a:rPr>
                              <m:t>𝑢</m:t>
                            </m:r>
                          </m:sub>
                        </m:sSub>
                      </m:num>
                      <m:den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7F09133-1F68-4EF0-8CA5-538868F895BE}"/>
                </a:ext>
              </a:extLst>
            </xdr:cNvPr>
            <xdr:cNvSpPr txBox="1"/>
          </xdr:nvSpPr>
          <xdr:spPr>
            <a:xfrm>
              <a:off x="2460593" y="4518501"/>
              <a:ext cx="636905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 kern="1200">
                  <a:latin typeface="Cambria Math" panose="02040503050406030204" pitchFamily="18" charset="0"/>
                </a:rPr>
                <a:t>𝑅_𝑉</a:t>
              </a:r>
              <a:r>
                <a:rPr lang="en-US" sz="1100" i="0" kern="1200">
                  <a:latin typeface="Cambria Math" panose="02040503050406030204" pitchFamily="18" charset="0"/>
                </a:rPr>
                <a:t>=(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𝑤𝐿_𝑢)/2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66675</xdr:colOff>
      <xdr:row>24</xdr:row>
      <xdr:rowOff>85725</xdr:rowOff>
    </xdr:from>
    <xdr:ext cx="1086708" cy="3444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0B4C2F-2417-4003-B959-DC139655BF31}"/>
                </a:ext>
              </a:extLst>
            </xdr:cNvPr>
            <xdr:cNvSpPr txBox="1"/>
          </xdr:nvSpPr>
          <xdr:spPr>
            <a:xfrm>
              <a:off x="2505075" y="5057775"/>
              <a:ext cx="1086708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 kern="1200">
                      <a:latin typeface="Cambria Math" panose="02040503050406030204" pitchFamily="18" charset="0"/>
                    </a:rPr>
                    <m:t>𝑇</m:t>
                  </m:r>
                  <m:r>
                    <a:rPr lang="en-US" sz="1100" i="1" kern="1200">
                      <a:latin typeface="Cambria Math" panose="02040503050406030204" pitchFamily="18" charset="0"/>
                    </a:rPr>
                    <m:t>=</m:t>
                  </m:r>
                  <m:rad>
                    <m:radPr>
                      <m:ctrlPr>
                        <a:rPr lang="en-US" sz="1100" i="1" kern="120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n-US" sz="1100" i="1" kern="1200">
                          <a:latin typeface="Cambria Math" panose="02040503050406030204" pitchFamily="18" charset="0"/>
                        </a:rPr>
                        <m:t>2</m:t>
                      </m:r>
                    </m:deg>
                    <m:e>
                      <m:sSup>
                        <m:sSupPr>
                          <m:ctrlPr>
                            <a:rPr lang="en-US" sz="1100" i="1" kern="120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sz="1100" i="1" kern="1200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e>
                            <m:sub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𝐻</m:t>
                              </m:r>
                            </m:sub>
                          </m:sSub>
                        </m:e>
                        <m:sup>
                          <m:r>
                            <a:rPr lang="en-US" sz="1100" b="0" i="1" kern="120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1100" b="0" i="1" kern="1200">
                          <a:latin typeface="Cambria Math" panose="02040503050406030204" pitchFamily="18" charset="0"/>
                        </a:rPr>
                        <m:t>+</m:t>
                      </m:r>
                      <m:sSup>
                        <m:sSupPr>
                          <m:ctrlPr>
                            <a:rPr lang="en-US" sz="1100" b="0" i="1" kern="120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e>
                            <m:sub>
                              <m:r>
                                <a:rPr lang="en-US" sz="1100" b="0" i="1" kern="1200">
                                  <a:latin typeface="Cambria Math" panose="02040503050406030204" pitchFamily="18" charset="0"/>
                                </a:rPr>
                                <m:t>𝑉</m:t>
                              </m:r>
                            </m:sub>
                          </m:sSub>
                        </m:e>
                        <m:sup>
                          <m:r>
                            <a:rPr lang="en-US" sz="1100" b="0" i="1" kern="120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rad>
                </m:oMath>
              </a14:m>
              <a:r>
                <a:rPr lang="en-US" sz="1100" kern="1200"/>
                <a:t> </a:t>
              </a:r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0B4C2F-2417-4003-B959-DC139655BF31}"/>
                </a:ext>
              </a:extLst>
            </xdr:cNvPr>
            <xdr:cNvSpPr txBox="1"/>
          </xdr:nvSpPr>
          <xdr:spPr>
            <a:xfrm>
              <a:off x="2505075" y="5057775"/>
              <a:ext cx="1086708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𝑇=√(2&amp;〖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𝑅_𝐻〗^2+〖𝑅_𝑉〗^2 )</a:t>
              </a:r>
              <a:r>
                <a:rPr lang="en-US" sz="1100" kern="1200"/>
                <a:t> </a:t>
              </a:r>
            </a:p>
          </xdr:txBody>
        </xdr:sp>
      </mc:Fallback>
    </mc:AlternateContent>
    <xdr:clientData/>
  </xdr:oneCellAnchor>
  <xdr:twoCellAnchor>
    <xdr:from>
      <xdr:col>21</xdr:col>
      <xdr:colOff>22348</xdr:colOff>
      <xdr:row>4</xdr:row>
      <xdr:rowOff>9975</xdr:rowOff>
    </xdr:from>
    <xdr:to>
      <xdr:col>22</xdr:col>
      <xdr:colOff>168869</xdr:colOff>
      <xdr:row>7</xdr:row>
      <xdr:rowOff>33594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F3A49CA-FC4B-47A2-987A-3ADE4AD559D3}"/>
            </a:ext>
          </a:extLst>
        </xdr:cNvPr>
        <xdr:cNvSpPr/>
      </xdr:nvSpPr>
      <xdr:spPr>
        <a:xfrm>
          <a:off x="12947773" y="771975"/>
          <a:ext cx="756121" cy="59511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 editAs="oneCell">
    <xdr:from>
      <xdr:col>22</xdr:col>
      <xdr:colOff>323850</xdr:colOff>
      <xdr:row>0</xdr:row>
      <xdr:rowOff>0</xdr:rowOff>
    </xdr:from>
    <xdr:to>
      <xdr:col>42</xdr:col>
      <xdr:colOff>608040</xdr:colOff>
      <xdr:row>39</xdr:row>
      <xdr:rowOff>84783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DA4BB8-8FD7-9F6D-236E-E346A205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8875" y="0"/>
          <a:ext cx="12476190" cy="7533333"/>
        </a:xfrm>
        <a:prstGeom prst="rect">
          <a:avLst/>
        </a:prstGeom>
      </xdr:spPr>
    </xdr:pic>
    <xdr:clientData/>
  </xdr:twoCellAnchor>
  <xdr:twoCellAnchor editAs="oneCell">
    <xdr:from>
      <xdr:col>9</xdr:col>
      <xdr:colOff>14408</xdr:colOff>
      <xdr:row>24</xdr:row>
      <xdr:rowOff>180975</xdr:rowOff>
    </xdr:from>
    <xdr:to>
      <xdr:col>22</xdr:col>
      <xdr:colOff>323849</xdr:colOff>
      <xdr:row>51</xdr:row>
      <xdr:rowOff>9448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CEE7B6-0B22-6AA3-2110-FAA895A8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24633" y="4962525"/>
          <a:ext cx="8234241" cy="4971973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</xdr:row>
      <xdr:rowOff>95250</xdr:rowOff>
    </xdr:from>
    <xdr:to>
      <xdr:col>15</xdr:col>
      <xdr:colOff>180975</xdr:colOff>
      <xdr:row>39</xdr:row>
      <xdr:rowOff>38100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FDAB820-86EF-40D6-8E9E-EA20BF9A4274}"/>
            </a:ext>
          </a:extLst>
        </xdr:cNvPr>
        <xdr:cNvCxnSpPr/>
      </xdr:nvCxnSpPr>
      <xdr:spPr>
        <a:xfrm>
          <a:off x="3124200" y="2209800"/>
          <a:ext cx="6324600" cy="52768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</xdr:row>
      <xdr:rowOff>114300</xdr:rowOff>
    </xdr:from>
    <xdr:to>
      <xdr:col>40</xdr:col>
      <xdr:colOff>85725</xdr:colOff>
      <xdr:row>15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C267DBD-9B2C-41AA-A152-1CF964D4A57A}"/>
            </a:ext>
          </a:extLst>
        </xdr:cNvPr>
        <xdr:cNvCxnSpPr/>
      </xdr:nvCxnSpPr>
      <xdr:spPr>
        <a:xfrm flipV="1">
          <a:off x="4343400" y="495300"/>
          <a:ext cx="20250150" cy="2486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</xdr:colOff>
      <xdr:row>0</xdr:row>
      <xdr:rowOff>0</xdr:rowOff>
    </xdr:from>
    <xdr:to>
      <xdr:col>22</xdr:col>
      <xdr:colOff>306593</xdr:colOff>
      <xdr:row>25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04545F-B16B-FCEF-B1A2-017DAE92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4" y="0"/>
          <a:ext cx="8202819" cy="4953000"/>
        </a:xfrm>
        <a:prstGeom prst="rect">
          <a:avLst/>
        </a:prstGeom>
      </xdr:spPr>
    </xdr:pic>
    <xdr:clientData/>
  </xdr:twoCellAnchor>
  <xdr:twoCellAnchor editAs="oneCell">
    <xdr:from>
      <xdr:col>9</xdr:col>
      <xdr:colOff>6297</xdr:colOff>
      <xdr:row>21</xdr:row>
      <xdr:rowOff>161925</xdr:rowOff>
    </xdr:from>
    <xdr:to>
      <xdr:col>22</xdr:col>
      <xdr:colOff>314325</xdr:colOff>
      <xdr:row>47</xdr:row>
      <xdr:rowOff>172466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1AE73CA-B05B-8AD1-1FF9-36FBA4A6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7497" y="4943475"/>
          <a:ext cx="8232828" cy="4963541"/>
        </a:xfrm>
        <a:prstGeom prst="rect">
          <a:avLst/>
        </a:prstGeom>
      </xdr:spPr>
    </xdr:pic>
    <xdr:clientData/>
  </xdr:twoCellAnchor>
  <xdr:twoCellAnchor editAs="oneCell">
    <xdr:from>
      <xdr:col>22</xdr:col>
      <xdr:colOff>304800</xdr:colOff>
      <xdr:row>0</xdr:row>
      <xdr:rowOff>0</xdr:rowOff>
    </xdr:from>
    <xdr:to>
      <xdr:col>48</xdr:col>
      <xdr:colOff>179009</xdr:colOff>
      <xdr:row>39</xdr:row>
      <xdr:rowOff>84783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E997B9B-B50C-1C50-178F-1A60B8EA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68400" y="0"/>
          <a:ext cx="15723809" cy="7533333"/>
        </a:xfrm>
        <a:prstGeom prst="rect">
          <a:avLst/>
        </a:prstGeom>
      </xdr:spPr>
    </xdr:pic>
    <xdr:clientData/>
  </xdr:twoCellAnchor>
  <xdr:twoCellAnchor>
    <xdr:from>
      <xdr:col>21</xdr:col>
      <xdr:colOff>22348</xdr:colOff>
      <xdr:row>1</xdr:row>
      <xdr:rowOff>9975</xdr:rowOff>
    </xdr:from>
    <xdr:to>
      <xdr:col>22</xdr:col>
      <xdr:colOff>168869</xdr:colOff>
      <xdr:row>4</xdr:row>
      <xdr:rowOff>33594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550111D-F692-428C-BA9F-03BA569DA010}"/>
            </a:ext>
          </a:extLst>
        </xdr:cNvPr>
        <xdr:cNvSpPr/>
      </xdr:nvSpPr>
      <xdr:spPr>
        <a:xfrm>
          <a:off x="12947773" y="771975"/>
          <a:ext cx="756121" cy="59511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464344</xdr:colOff>
      <xdr:row>8</xdr:row>
      <xdr:rowOff>83343</xdr:rowOff>
    </xdr:from>
    <xdr:to>
      <xdr:col>15</xdr:col>
      <xdr:colOff>76200</xdr:colOff>
      <xdr:row>34</xdr:row>
      <xdr:rowOff>66675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6F469EF-99D0-4DBF-9FA5-4DE345B53AF8}"/>
            </a:ext>
          </a:extLst>
        </xdr:cNvPr>
        <xdr:cNvCxnSpPr/>
      </xdr:nvCxnSpPr>
      <xdr:spPr>
        <a:xfrm>
          <a:off x="2902744" y="2197893"/>
          <a:ext cx="6622256" cy="5126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</xdr:row>
      <xdr:rowOff>104775</xdr:rowOff>
    </xdr:from>
    <xdr:to>
      <xdr:col>39</xdr:col>
      <xdr:colOff>533400</xdr:colOff>
      <xdr:row>11</xdr:row>
      <xdr:rowOff>114300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CAC0BF0-E18B-404E-AA1E-2EE598398118}"/>
            </a:ext>
          </a:extLst>
        </xdr:cNvPr>
        <xdr:cNvCxnSpPr/>
      </xdr:nvCxnSpPr>
      <xdr:spPr>
        <a:xfrm flipV="1">
          <a:off x="4514850" y="485775"/>
          <a:ext cx="20288250" cy="17430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3F6-BD3F-48D8-9C48-3FDC4895CF14}">
  <dimension ref="B3:H28"/>
  <sheetViews>
    <sheetView tabSelected="1" view="pageBreakPreview" zoomScaleNormal="100" zoomScaleSheetLayoutView="100" workbookViewId="0">
      <selection activeCell="G33" sqref="G33"/>
    </sheetView>
  </sheetViews>
  <sheetFormatPr defaultRowHeight="15" x14ac:dyDescent="0.25"/>
  <cols>
    <col min="9" max="9" width="11" bestFit="1" customWidth="1"/>
  </cols>
  <sheetData>
    <row r="3" spans="2:8" x14ac:dyDescent="0.25">
      <c r="B3" s="3" t="s">
        <v>10</v>
      </c>
    </row>
    <row r="5" spans="2:8" x14ac:dyDescent="0.25">
      <c r="B5" s="3" t="s">
        <v>9</v>
      </c>
    </row>
    <row r="7" spans="2:8" x14ac:dyDescent="0.25">
      <c r="B7" t="s">
        <v>8</v>
      </c>
      <c r="E7">
        <v>10</v>
      </c>
      <c r="F7" t="s">
        <v>12</v>
      </c>
    </row>
    <row r="8" spans="2:8" ht="16.5" x14ac:dyDescent="0.25">
      <c r="B8" t="s">
        <v>11</v>
      </c>
      <c r="E8">
        <v>76.98</v>
      </c>
      <c r="F8" t="s">
        <v>13</v>
      </c>
    </row>
    <row r="9" spans="2:8" x14ac:dyDescent="0.25">
      <c r="B9" t="s">
        <v>7</v>
      </c>
      <c r="E9">
        <f>0.25*PI()*(E7/1000)^2*E8</f>
        <v>6.0459950618335567E-3</v>
      </c>
      <c r="F9" t="s">
        <v>14</v>
      </c>
    </row>
    <row r="11" spans="2:8" x14ac:dyDescent="0.25">
      <c r="B11" t="s">
        <v>22</v>
      </c>
      <c r="E11">
        <v>50</v>
      </c>
      <c r="F11" t="s">
        <v>15</v>
      </c>
    </row>
    <row r="12" spans="2:8" x14ac:dyDescent="0.25">
      <c r="B12" t="s">
        <v>24</v>
      </c>
      <c r="E12">
        <f>0.05*E11</f>
        <v>2.5</v>
      </c>
      <c r="F12" t="s">
        <v>15</v>
      </c>
    </row>
    <row r="14" spans="2:8" x14ac:dyDescent="0.25">
      <c r="B14" s="3" t="s">
        <v>6</v>
      </c>
    </row>
    <row r="16" spans="2:8" x14ac:dyDescent="0.25">
      <c r="B16" t="s">
        <v>5</v>
      </c>
      <c r="F16" s="2" t="s">
        <v>0</v>
      </c>
      <c r="G16" s="6">
        <f>E11+(8*E12^2/(3*E11))</f>
        <v>50.333333333333336</v>
      </c>
      <c r="H16" t="s">
        <v>15</v>
      </c>
    </row>
    <row r="18" spans="2:8" x14ac:dyDescent="0.25">
      <c r="B18" t="s">
        <v>16</v>
      </c>
      <c r="F18" s="2"/>
      <c r="G18" s="4">
        <f>0.5*(G16/E11)</f>
        <v>0.50333333333333341</v>
      </c>
      <c r="H18" t="s">
        <v>15</v>
      </c>
    </row>
    <row r="20" spans="2:8" x14ac:dyDescent="0.25">
      <c r="B20" s="3" t="s">
        <v>4</v>
      </c>
    </row>
    <row r="22" spans="2:8" x14ac:dyDescent="0.25">
      <c r="B22" t="s">
        <v>3</v>
      </c>
      <c r="F22" s="2" t="s">
        <v>0</v>
      </c>
      <c r="G22" s="6">
        <f>E9*E11^2/(8*E12)</f>
        <v>0.75574938272919456</v>
      </c>
      <c r="H22" t="s">
        <v>17</v>
      </c>
    </row>
    <row r="23" spans="2:8" x14ac:dyDescent="0.25">
      <c r="G23" s="1"/>
    </row>
    <row r="24" spans="2:8" x14ac:dyDescent="0.25">
      <c r="G24" s="1"/>
    </row>
    <row r="25" spans="2:8" x14ac:dyDescent="0.25">
      <c r="B25" t="s">
        <v>2</v>
      </c>
      <c r="F25" s="2" t="s">
        <v>0</v>
      </c>
      <c r="G25" s="6">
        <f>E9*G16/2</f>
        <v>0.15215754238947785</v>
      </c>
      <c r="H25" t="s">
        <v>17</v>
      </c>
    </row>
    <row r="26" spans="2:8" x14ac:dyDescent="0.25">
      <c r="G26" s="1"/>
    </row>
    <row r="27" spans="2:8" x14ac:dyDescent="0.25">
      <c r="G27" s="1"/>
    </row>
    <row r="28" spans="2:8" x14ac:dyDescent="0.25">
      <c r="B28" t="s">
        <v>1</v>
      </c>
      <c r="F28" s="2" t="s">
        <v>0</v>
      </c>
      <c r="G28" s="6">
        <f>SQRT(G22^2+G25^2)</f>
        <v>0.77091442274844257</v>
      </c>
      <c r="H28" t="s">
        <v>17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7292-E880-4BF6-9836-755E9AE29AB6}">
  <dimension ref="B3:H26"/>
  <sheetViews>
    <sheetView view="pageBreakPreview" zoomScaleNormal="100" zoomScaleSheetLayoutView="100" workbookViewId="0">
      <selection activeCell="F31" sqref="F31"/>
    </sheetView>
  </sheetViews>
  <sheetFormatPr defaultRowHeight="15" x14ac:dyDescent="0.25"/>
  <cols>
    <col min="9" max="9" width="11" bestFit="1" customWidth="1"/>
  </cols>
  <sheetData>
    <row r="3" spans="2:8" x14ac:dyDescent="0.25">
      <c r="B3" s="3" t="s">
        <v>10</v>
      </c>
    </row>
    <row r="5" spans="2:8" x14ac:dyDescent="0.25">
      <c r="B5" s="3" t="s">
        <v>9</v>
      </c>
    </row>
    <row r="7" spans="2:8" x14ac:dyDescent="0.25">
      <c r="B7" t="s">
        <v>8</v>
      </c>
      <c r="E7">
        <v>10</v>
      </c>
      <c r="F7" t="s">
        <v>12</v>
      </c>
    </row>
    <row r="8" spans="2:8" ht="16.5" x14ac:dyDescent="0.25">
      <c r="B8" t="s">
        <v>11</v>
      </c>
      <c r="E8">
        <v>76.98</v>
      </c>
      <c r="F8" t="s">
        <v>13</v>
      </c>
    </row>
    <row r="9" spans="2:8" x14ac:dyDescent="0.25">
      <c r="B9" t="s">
        <v>7</v>
      </c>
      <c r="E9">
        <f>0.25*PI()*(E7/1000)^2*E8</f>
        <v>6.0459950618335567E-3</v>
      </c>
      <c r="F9" t="s">
        <v>14</v>
      </c>
    </row>
    <row r="11" spans="2:8" x14ac:dyDescent="0.25">
      <c r="B11" t="s">
        <v>22</v>
      </c>
      <c r="E11">
        <v>50</v>
      </c>
      <c r="F11" t="s">
        <v>15</v>
      </c>
    </row>
    <row r="12" spans="2:8" x14ac:dyDescent="0.25">
      <c r="B12" t="s">
        <v>18</v>
      </c>
      <c r="E12" s="5">
        <v>0.48995100000000003</v>
      </c>
      <c r="F12" t="s">
        <v>15</v>
      </c>
      <c r="G12" t="s">
        <v>20</v>
      </c>
    </row>
    <row r="13" spans="2:8" x14ac:dyDescent="0.25">
      <c r="B13" t="s">
        <v>23</v>
      </c>
      <c r="E13">
        <f>E11/100</f>
        <v>0.5</v>
      </c>
      <c r="F13" t="s">
        <v>15</v>
      </c>
    </row>
    <row r="14" spans="2:8" x14ac:dyDescent="0.25">
      <c r="B14" s="3" t="s">
        <v>21</v>
      </c>
    </row>
    <row r="16" spans="2:8" x14ac:dyDescent="0.25">
      <c r="B16" t="s">
        <v>19</v>
      </c>
      <c r="F16" s="2" t="s">
        <v>0</v>
      </c>
      <c r="G16" s="1">
        <f>E13</f>
        <v>0.5</v>
      </c>
      <c r="H16" t="s">
        <v>15</v>
      </c>
    </row>
    <row r="18" spans="2:8" x14ac:dyDescent="0.25">
      <c r="B18" s="3" t="s">
        <v>4</v>
      </c>
    </row>
    <row r="20" spans="2:8" x14ac:dyDescent="0.25">
      <c r="B20" t="s">
        <v>3</v>
      </c>
      <c r="F20" s="2" t="s">
        <v>0</v>
      </c>
      <c r="G20" s="5">
        <f>E9*E11^2/(8*E12)</f>
        <v>3.8562498225801893</v>
      </c>
      <c r="H20" t="s">
        <v>17</v>
      </c>
    </row>
    <row r="21" spans="2:8" x14ac:dyDescent="0.25">
      <c r="G21" s="1"/>
    </row>
    <row r="22" spans="2:8" x14ac:dyDescent="0.25">
      <c r="G22" s="1"/>
    </row>
    <row r="23" spans="2:8" x14ac:dyDescent="0.25">
      <c r="B23" t="s">
        <v>2</v>
      </c>
      <c r="F23" s="2" t="s">
        <v>0</v>
      </c>
      <c r="G23" s="5">
        <f>E9*E11/2</f>
        <v>0.15114987654583892</v>
      </c>
      <c r="H23" t="s">
        <v>17</v>
      </c>
    </row>
    <row r="24" spans="2:8" x14ac:dyDescent="0.25">
      <c r="G24" s="1"/>
    </row>
    <row r="25" spans="2:8" x14ac:dyDescent="0.25">
      <c r="G25" s="1"/>
    </row>
    <row r="26" spans="2:8" x14ac:dyDescent="0.25">
      <c r="B26" t="s">
        <v>1</v>
      </c>
      <c r="F26" s="2" t="s">
        <v>0</v>
      </c>
      <c r="G26" s="5">
        <f>SQRT(G20^2+G23^2)</f>
        <v>3.8592109270328261</v>
      </c>
      <c r="H26" t="s">
        <v>17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1B37-47BD-42AA-A9A4-3FC4ADACA092}">
  <dimension ref="B2:H26"/>
  <sheetViews>
    <sheetView view="pageBreakPreview" zoomScaleNormal="100" zoomScaleSheetLayoutView="100" workbookViewId="0">
      <selection activeCell="G21" sqref="G21"/>
    </sheetView>
  </sheetViews>
  <sheetFormatPr defaultRowHeight="15" x14ac:dyDescent="0.25"/>
  <cols>
    <col min="2" max="2" width="12" bestFit="1" customWidth="1"/>
    <col min="7" max="7" width="9.5703125" bestFit="1" customWidth="1"/>
    <col min="9" max="9" width="13.28515625" customWidth="1"/>
  </cols>
  <sheetData>
    <row r="2" spans="2:8" x14ac:dyDescent="0.25">
      <c r="B2" s="3" t="s">
        <v>9</v>
      </c>
    </row>
    <row r="4" spans="2:8" x14ac:dyDescent="0.25">
      <c r="B4" t="s">
        <v>8</v>
      </c>
      <c r="E4">
        <v>10</v>
      </c>
      <c r="F4" t="s">
        <v>12</v>
      </c>
    </row>
    <row r="5" spans="2:8" ht="16.5" x14ac:dyDescent="0.25">
      <c r="B5" t="s">
        <v>11</v>
      </c>
      <c r="E5">
        <v>76.98</v>
      </c>
      <c r="F5" t="s">
        <v>13</v>
      </c>
    </row>
    <row r="6" spans="2:8" x14ac:dyDescent="0.25">
      <c r="B6" t="s">
        <v>7</v>
      </c>
      <c r="E6">
        <f>0.25*PI()*(E4/1000)^2*E5</f>
        <v>6.0459950618335567E-3</v>
      </c>
      <c r="F6" t="s">
        <v>14</v>
      </c>
    </row>
    <row r="8" spans="2:8" x14ac:dyDescent="0.25">
      <c r="B8" t="s">
        <v>22</v>
      </c>
      <c r="E8">
        <v>50</v>
      </c>
      <c r="F8" t="s">
        <v>15</v>
      </c>
    </row>
    <row r="9" spans="2:8" x14ac:dyDescent="0.25">
      <c r="B9" t="s">
        <v>26</v>
      </c>
      <c r="E9" s="5">
        <v>-7.3729899999999994E-5</v>
      </c>
      <c r="F9" t="s">
        <v>15</v>
      </c>
      <c r="G9" t="s">
        <v>25</v>
      </c>
    </row>
    <row r="10" spans="2:8" x14ac:dyDescent="0.25">
      <c r="B10" s="3"/>
    </row>
    <row r="11" spans="2:8" x14ac:dyDescent="0.25">
      <c r="B11" t="s">
        <v>27</v>
      </c>
    </row>
    <row r="12" spans="2:8" x14ac:dyDescent="0.25">
      <c r="B12" t="s">
        <v>29</v>
      </c>
      <c r="F12" s="2" t="s">
        <v>30</v>
      </c>
      <c r="G12" s="6">
        <f>0.5*(E8/100)</f>
        <v>0.25</v>
      </c>
      <c r="H12" t="s">
        <v>15</v>
      </c>
    </row>
    <row r="14" spans="2:8" x14ac:dyDescent="0.25">
      <c r="B14" s="3"/>
    </row>
    <row r="15" spans="2:8" x14ac:dyDescent="0.25">
      <c r="B15" t="s">
        <v>28</v>
      </c>
    </row>
    <row r="16" spans="2:8" x14ac:dyDescent="0.25">
      <c r="F16" s="2"/>
      <c r="G16" s="6"/>
    </row>
    <row r="17" spans="4:7" x14ac:dyDescent="0.25">
      <c r="G17" s="1"/>
    </row>
    <row r="18" spans="4:7" x14ac:dyDescent="0.25">
      <c r="G18" s="1"/>
    </row>
    <row r="19" spans="4:7" x14ac:dyDescent="0.25">
      <c r="F19" s="2"/>
      <c r="G19" s="6"/>
    </row>
    <row r="20" spans="4:7" x14ac:dyDescent="0.25">
      <c r="G20" s="1"/>
    </row>
    <row r="21" spans="4:7" x14ac:dyDescent="0.25">
      <c r="G21" s="1"/>
    </row>
    <row r="22" spans="4:7" x14ac:dyDescent="0.25">
      <c r="F22" s="2"/>
      <c r="G22" s="6"/>
    </row>
    <row r="26" spans="4:7" x14ac:dyDescent="0.25">
      <c r="D26" s="7"/>
      <c r="E26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Lu &gt; L</vt:lpstr>
      <vt:lpstr>Lu = L</vt:lpstr>
      <vt:lpstr>Lu &lt; L</vt:lpstr>
      <vt:lpstr>'Lu &lt; L'!Print_Area</vt:lpstr>
      <vt:lpstr>'Lu = L'!Print_Area</vt:lpstr>
      <vt:lpstr>'Lu &gt; 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Anju  B Sunil</dc:creator>
  <cp:lastModifiedBy>Anju  B Sunil</cp:lastModifiedBy>
  <dcterms:created xsi:type="dcterms:W3CDTF">2024-12-04T05:21:39Z</dcterms:created>
  <dcterms:modified xsi:type="dcterms:W3CDTF">2025-03-24T09:39:45Z</dcterms:modified>
</cp:coreProperties>
</file>