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checkCompatibility="1"/>
  <mc:AlternateContent xmlns:mc="http://schemas.openxmlformats.org/markup-compatibility/2006">
    <mc:Choice Requires="x15">
      <x15ac:absPath xmlns:x15ac="http://schemas.microsoft.com/office/spreadsheetml/2010/11/ac" url="G:\Verifications\Temp Grad Manual\LBG\"/>
    </mc:Choice>
  </mc:AlternateContent>
  <bookViews>
    <workbookView xWindow="0" yWindow="0" windowWidth="28800" windowHeight="12450"/>
  </bookViews>
  <sheets>
    <sheet name="Temp.grad. (Material Elasticity" sheetId="1" r:id="rId1"/>
  </sheets>
  <definedNames>
    <definedName name="_cab3" localSheetId="0" hidden="1">{"'Sheet2'!$J$118:$J$123","'Sheet2'!$J$133"}</definedName>
    <definedName name="_cab3" hidden="1">{"'Sheet2'!$J$118:$J$123","'Sheet2'!$J$133"}</definedName>
    <definedName name="_ZS3" localSheetId="0" hidden="1">{"'Sheet2'!$J$118:$J$123","'Sheet2'!$J$133"}</definedName>
    <definedName name="_ZS3" hidden="1">{"'Sheet2'!$J$118:$J$123","'Sheet2'!$J$133"}</definedName>
    <definedName name="anscount" hidden="1">3</definedName>
    <definedName name="HTML_CodePage" hidden="1">1252</definedName>
    <definedName name="HTML_Control" localSheetId="0" hidden="1">{"'Sheet2'!$J$118:$J$123","'Sheet2'!$J$133"}</definedName>
    <definedName name="HTML_Control" hidden="1">{"'Sheet2'!$J$118:$J$123","'Sheet2'!$J$133"}</definedName>
    <definedName name="HTML_Description" hidden="1">""</definedName>
    <definedName name="HTML_Email" hidden="1">""</definedName>
    <definedName name="HTML_Header" hidden="1">"Sheet2"</definedName>
    <definedName name="HTML_LastUpdate" hidden="1">"2/15/00"</definedName>
    <definedName name="HTML_LineAfter" hidden="1">FALSE</definedName>
    <definedName name="HTML_LineBefore" hidden="1">FALSE</definedName>
    <definedName name="HTML_Name" hidden="1">"HIGHWAY DIV."</definedName>
    <definedName name="HTML_OBDlg2" hidden="1">TRUE</definedName>
    <definedName name="HTML_OBDlg4" hidden="1">TRUE</definedName>
    <definedName name="HTML_OS" hidden="1">0</definedName>
    <definedName name="HTML_PathFile" hidden="1">"C:\AJEET\NEPAL.MINOR\Pier.final\MyHTML.htm"</definedName>
    <definedName name="HTML_Title" hidden="1">"Pier analysis"</definedName>
    <definedName name="limcount" hidden="1">2</definedName>
    <definedName name="_xlnm.Print_Area" localSheetId="0">'Temp.grad. (Material Elasticity'!$C$2:$P$44</definedName>
    <definedName name="sencount" hidden="1">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6" i="1" l="1"/>
  <c r="G35" i="1"/>
  <c r="G31" i="1"/>
  <c r="G33" i="1"/>
  <c r="G32" i="1"/>
  <c r="J11" i="1"/>
  <c r="K23" i="1"/>
  <c r="H22" i="1"/>
  <c r="I22" i="1" s="1"/>
  <c r="H19" i="1" l="1"/>
  <c r="I19" i="1" s="1"/>
  <c r="I20" i="1" l="1"/>
  <c r="I21" i="1"/>
  <c r="H18" i="1"/>
  <c r="I18" i="1" s="1"/>
  <c r="H20" i="1"/>
  <c r="H21" i="1"/>
  <c r="J19" i="1" l="1"/>
  <c r="K19" i="1"/>
  <c r="K21" i="1"/>
  <c r="J21" i="1"/>
  <c r="H17" i="1"/>
  <c r="I17" i="1" s="1"/>
  <c r="K18" i="1" s="1"/>
  <c r="L17" i="1"/>
  <c r="H23" i="1"/>
  <c r="I23" i="1" s="1"/>
  <c r="J23" i="1" l="1"/>
  <c r="L25" i="1" s="1"/>
  <c r="L21" i="1"/>
  <c r="L19" i="1"/>
  <c r="J18" i="1"/>
  <c r="L18" i="1" s="1"/>
  <c r="L23" i="1" l="1"/>
  <c r="L24" i="1" s="1"/>
  <c r="L26" i="1"/>
  <c r="K27" i="1" l="1"/>
  <c r="L27" i="1"/>
  <c r="L29" i="1" s="1"/>
  <c r="L30" i="1" s="1"/>
</calcChain>
</file>

<file path=xl/sharedStrings.xml><?xml version="1.0" encoding="utf-8"?>
<sst xmlns="http://schemas.openxmlformats.org/spreadsheetml/2006/main" count="60" uniqueCount="45">
  <si>
    <t>MPa</t>
  </si>
  <si>
    <t>kN-m</t>
  </si>
  <si>
    <t>=</t>
  </si>
  <si>
    <t>MN-m</t>
  </si>
  <si>
    <t>Moment due to temp. effect</t>
  </si>
  <si>
    <t>m</t>
  </si>
  <si>
    <t>kN</t>
  </si>
  <si>
    <t>MN</t>
  </si>
  <si>
    <t xml:space="preserve"> MN/m</t>
  </si>
  <si>
    <t>Mpa</t>
  </si>
  <si>
    <r>
      <t>o</t>
    </r>
    <r>
      <rPr>
        <b/>
        <sz val="11"/>
        <rFont val="Arial"/>
        <family val="2"/>
      </rPr>
      <t>c</t>
    </r>
  </si>
  <si>
    <t>units</t>
  </si>
  <si>
    <t>F/A</t>
  </si>
  <si>
    <t>F</t>
  </si>
  <si>
    <t>s</t>
  </si>
  <si>
    <t>b</t>
  </si>
  <si>
    <t>Moment of force about Top of Slab</t>
  </si>
  <si>
    <t>CG of Force from top of slab</t>
  </si>
  <si>
    <t>Axial stress due to resultant force</t>
  </si>
  <si>
    <t xml:space="preserve">Force </t>
  </si>
  <si>
    <t>Stress due temp. resistance</t>
  </si>
  <si>
    <t>Width of fiber</t>
  </si>
  <si>
    <t>Temp. at fiber</t>
  </si>
  <si>
    <t>Dist. Of fiber from the top</t>
  </si>
  <si>
    <t>Fiber No</t>
  </si>
  <si>
    <t>cg of section from top</t>
  </si>
  <si>
    <r>
      <t xml:space="preserve">/ </t>
    </r>
    <r>
      <rPr>
        <vertAlign val="superscript"/>
        <sz val="11"/>
        <rFont val="Arial"/>
        <family val="2"/>
      </rPr>
      <t>o</t>
    </r>
    <r>
      <rPr>
        <sz val="11"/>
        <rFont val="Arial"/>
        <family val="2"/>
      </rPr>
      <t>c</t>
    </r>
  </si>
  <si>
    <t>Thermal Expansion for concrete</t>
  </si>
  <si>
    <t>Young's Modulus</t>
  </si>
  <si>
    <t>mm</t>
  </si>
  <si>
    <t>b =</t>
  </si>
  <si>
    <t>h =</t>
  </si>
  <si>
    <t>Total</t>
  </si>
  <si>
    <t>Total Force =</t>
  </si>
  <si>
    <t>C/s Area:</t>
  </si>
  <si>
    <r>
      <t>mm</t>
    </r>
    <r>
      <rPr>
        <vertAlign val="superscript"/>
        <sz val="11"/>
        <rFont val="Arial"/>
        <family val="2"/>
      </rPr>
      <t>2</t>
    </r>
  </si>
  <si>
    <t>I</t>
  </si>
  <si>
    <r>
      <t>mm</t>
    </r>
    <r>
      <rPr>
        <vertAlign val="superscript"/>
        <sz val="11"/>
        <rFont val="Arial"/>
        <family val="2"/>
      </rPr>
      <t>4</t>
    </r>
  </si>
  <si>
    <t>Calculations for forces &amp; Moments at very top of the section:</t>
  </si>
  <si>
    <t>Axial Stress:</t>
  </si>
  <si>
    <t>Bending Stress:</t>
  </si>
  <si>
    <t>Stress at top:</t>
  </si>
  <si>
    <t>After Axial Release:</t>
  </si>
  <si>
    <t>Axial &amp; Moment Release:</t>
  </si>
  <si>
    <t>Results at Point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</si>
</sst>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0.000"/>
    <numFmt numFmtId="166" formatCode="0.0"/>
    <numFmt numFmtId="167" formatCode="0.00000"/>
  </numFmts>
  <fonts count="13">
    <font>
      <sz val="11"/>
      <color theme="1"/>
      <name val="Arial"/>
      <family val="2"/>
    </font>
    <font>
      <sz val="11"/>
      <color rgb="FFFF000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color indexed="10"/>
      <name val="Arial"/>
      <family val="2"/>
    </font>
    <font>
      <b/>
      <sz val="11"/>
      <name val="Arial"/>
      <family val="2"/>
    </font>
    <font>
      <b/>
      <vertAlign val="superscript"/>
      <sz val="11"/>
      <name val="Arial"/>
      <family val="2"/>
    </font>
    <font>
      <b/>
      <sz val="11"/>
      <name val="Symbol"/>
      <family val="1"/>
      <charset val="2"/>
    </font>
    <font>
      <vertAlign val="superscript"/>
      <sz val="11"/>
      <name val="Arial"/>
      <family val="2"/>
    </font>
    <font>
      <b/>
      <i/>
      <sz val="11"/>
      <name val="Arial"/>
      <family val="2"/>
    </font>
    <font>
      <b/>
      <sz val="12"/>
      <name val="Arial"/>
      <family val="2"/>
    </font>
    <font>
      <sz val="8"/>
      <name val="돋움"/>
      <family val="3"/>
      <charset val="129"/>
    </font>
    <font>
      <b/>
      <sz val="14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0">
    <xf numFmtId="0" fontId="0" fillId="0" borderId="0" xfId="0"/>
    <xf numFmtId="0" fontId="3" fillId="0" borderId="0" xfId="1" applyFont="1" applyAlignment="1">
      <alignment vertical="center"/>
    </xf>
    <xf numFmtId="0" fontId="3" fillId="0" borderId="0" xfId="1" applyFont="1" applyBorder="1" applyAlignment="1">
      <alignment vertical="center"/>
    </xf>
    <xf numFmtId="0" fontId="4" fillId="0" borderId="0" xfId="1" applyFont="1" applyBorder="1" applyAlignment="1">
      <alignment vertical="center"/>
    </xf>
    <xf numFmtId="0" fontId="5" fillId="0" borderId="0" xfId="1" applyFont="1" applyBorder="1" applyAlignment="1">
      <alignment vertical="center"/>
    </xf>
    <xf numFmtId="0" fontId="5" fillId="0" borderId="0" xfId="1" applyFont="1" applyAlignment="1">
      <alignment horizontal="right" vertical="center"/>
    </xf>
    <xf numFmtId="0" fontId="3" fillId="0" borderId="0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right" vertical="center"/>
    </xf>
    <xf numFmtId="164" fontId="3" fillId="0" borderId="0" xfId="1" applyNumberFormat="1" applyFont="1" applyAlignment="1">
      <alignment horizontal="right" vertical="center"/>
    </xf>
    <xf numFmtId="0" fontId="5" fillId="0" borderId="0" xfId="1" applyFont="1" applyAlignment="1">
      <alignment vertical="center"/>
    </xf>
    <xf numFmtId="166" fontId="5" fillId="0" borderId="0" xfId="1" applyNumberFormat="1" applyFont="1" applyAlignment="1">
      <alignment horizontal="right" vertical="center"/>
    </xf>
    <xf numFmtId="1" fontId="3" fillId="0" borderId="0" xfId="1" applyNumberFormat="1" applyFont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horizontal="right" vertical="center" wrapText="1"/>
    </xf>
    <xf numFmtId="0" fontId="3" fillId="0" borderId="0" xfId="1" applyFont="1" applyAlignment="1">
      <alignment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right" vertical="center"/>
    </xf>
    <xf numFmtId="11" fontId="4" fillId="0" borderId="0" xfId="1" applyNumberFormat="1" applyFont="1" applyFill="1" applyAlignment="1">
      <alignment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3" fillId="0" borderId="0" xfId="1" applyFont="1" applyAlignment="1">
      <alignment horizontal="center" vertical="center"/>
    </xf>
    <xf numFmtId="0" fontId="9" fillId="0" borderId="0" xfId="1" quotePrefix="1" applyFont="1" applyAlignment="1">
      <alignment vertical="center"/>
    </xf>
    <xf numFmtId="0" fontId="3" fillId="0" borderId="0" xfId="1" applyFont="1" applyFill="1" applyAlignment="1">
      <alignment vertical="center"/>
    </xf>
    <xf numFmtId="0" fontId="10" fillId="0" borderId="0" xfId="1" applyFont="1" applyFill="1" applyAlignment="1">
      <alignment vertical="center"/>
    </xf>
    <xf numFmtId="165" fontId="5" fillId="0" borderId="0" xfId="1" applyNumberFormat="1" applyFont="1" applyBorder="1" applyAlignment="1">
      <alignment horizontal="right" vertical="center"/>
    </xf>
    <xf numFmtId="167" fontId="3" fillId="0" borderId="0" xfId="1" applyNumberFormat="1" applyFont="1" applyBorder="1" applyAlignment="1">
      <alignment horizontal="right" vertical="center"/>
    </xf>
    <xf numFmtId="165" fontId="3" fillId="0" borderId="1" xfId="1" applyNumberFormat="1" applyFont="1" applyBorder="1" applyAlignment="1">
      <alignment vertical="center"/>
    </xf>
    <xf numFmtId="0" fontId="3" fillId="0" borderId="1" xfId="1" applyFont="1" applyBorder="1" applyAlignment="1">
      <alignment horizontal="right" vertical="center"/>
    </xf>
    <xf numFmtId="2" fontId="3" fillId="0" borderId="0" xfId="1" applyNumberFormat="1" applyFont="1" applyAlignment="1">
      <alignment vertical="center"/>
    </xf>
    <xf numFmtId="166" fontId="3" fillId="0" borderId="0" xfId="1" applyNumberFormat="1" applyFont="1" applyAlignment="1">
      <alignment vertical="center"/>
    </xf>
    <xf numFmtId="165" fontId="3" fillId="0" borderId="0" xfId="1" applyNumberFormat="1" applyFont="1" applyAlignment="1">
      <alignment vertical="center"/>
    </xf>
    <xf numFmtId="11" fontId="1" fillId="0" borderId="0" xfId="1" applyNumberFormat="1" applyFont="1" applyAlignment="1">
      <alignment vertical="center"/>
    </xf>
    <xf numFmtId="0" fontId="3" fillId="0" borderId="0" xfId="1" applyNumberFormat="1" applyFont="1" applyAlignment="1">
      <alignment vertical="center"/>
    </xf>
    <xf numFmtId="0" fontId="12" fillId="0" borderId="0" xfId="1" applyFont="1" applyAlignment="1">
      <alignment vertical="center"/>
    </xf>
  </cellXfs>
  <cellStyles count="2">
    <cellStyle name="Normal" xfId="0" builtinId="0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392206</xdr:colOff>
      <xdr:row>32</xdr:row>
      <xdr:rowOff>112059</xdr:rowOff>
    </xdr:from>
    <xdr:to>
      <xdr:col>23</xdr:col>
      <xdr:colOff>363628</xdr:colOff>
      <xdr:row>46</xdr:row>
      <xdr:rowOff>222031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52147" y="7519147"/>
          <a:ext cx="8980952" cy="3247619"/>
        </a:xfrm>
        <a:prstGeom prst="rect">
          <a:avLst/>
        </a:prstGeom>
      </xdr:spPr>
    </xdr:pic>
    <xdr:clientData/>
  </xdr:twoCellAnchor>
  <xdr:twoCellAnchor>
    <xdr:from>
      <xdr:col>7</xdr:col>
      <xdr:colOff>358588</xdr:colOff>
      <xdr:row>30</xdr:row>
      <xdr:rowOff>145676</xdr:rowOff>
    </xdr:from>
    <xdr:to>
      <xdr:col>23</xdr:col>
      <xdr:colOff>56029</xdr:colOff>
      <xdr:row>41</xdr:row>
      <xdr:rowOff>134471</xdr:rowOff>
    </xdr:to>
    <xdr:cxnSp macro="">
      <xdr:nvCxnSpPr>
        <xdr:cNvPr id="5" name="Straight Arrow Connector 4"/>
        <xdr:cNvCxnSpPr/>
      </xdr:nvCxnSpPr>
      <xdr:spPr>
        <a:xfrm>
          <a:off x="3989294" y="7104529"/>
          <a:ext cx="9536206" cy="2454089"/>
        </a:xfrm>
        <a:prstGeom prst="straightConnector1">
          <a:avLst/>
        </a:prstGeom>
        <a:ln w="19050">
          <a:solidFill>
            <a:srgbClr val="FF0000"/>
          </a:solidFill>
          <a:headEnd w="lg" len="lg"/>
          <a:tailEnd type="stealth" w="lg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425823</xdr:colOff>
      <xdr:row>34</xdr:row>
      <xdr:rowOff>156882</xdr:rowOff>
    </xdr:from>
    <xdr:to>
      <xdr:col>13</xdr:col>
      <xdr:colOff>0</xdr:colOff>
      <xdr:row>39</xdr:row>
      <xdr:rowOff>112059</xdr:rowOff>
    </xdr:to>
    <xdr:cxnSp macro="">
      <xdr:nvCxnSpPr>
        <xdr:cNvPr id="6" name="Straight Arrow Connector 5"/>
        <xdr:cNvCxnSpPr/>
      </xdr:nvCxnSpPr>
      <xdr:spPr>
        <a:xfrm>
          <a:off x="4056529" y="8012206"/>
          <a:ext cx="4291853" cy="1075765"/>
        </a:xfrm>
        <a:prstGeom prst="straightConnector1">
          <a:avLst/>
        </a:prstGeom>
        <a:ln w="19050">
          <a:solidFill>
            <a:srgbClr val="FF0000"/>
          </a:solidFill>
          <a:headEnd w="lg" len="lg"/>
          <a:tailEnd type="stealth" w="lg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403412</xdr:colOff>
      <xdr:row>35</xdr:row>
      <xdr:rowOff>123265</xdr:rowOff>
    </xdr:from>
    <xdr:to>
      <xdr:col>8</xdr:col>
      <xdr:colOff>560294</xdr:colOff>
      <xdr:row>36</xdr:row>
      <xdr:rowOff>112059</xdr:rowOff>
    </xdr:to>
    <xdr:cxnSp macro="">
      <xdr:nvCxnSpPr>
        <xdr:cNvPr id="8" name="Straight Arrow Connector 7"/>
        <xdr:cNvCxnSpPr/>
      </xdr:nvCxnSpPr>
      <xdr:spPr>
        <a:xfrm>
          <a:off x="4034118" y="8202706"/>
          <a:ext cx="986117" cy="212912"/>
        </a:xfrm>
        <a:prstGeom prst="straightConnector1">
          <a:avLst/>
        </a:prstGeom>
        <a:ln w="19050">
          <a:solidFill>
            <a:srgbClr val="FF0000"/>
          </a:solidFill>
          <a:headEnd w="lg" len="lg"/>
          <a:tailEnd type="stealth" w="lg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46</xdr:row>
      <xdr:rowOff>142875</xdr:rowOff>
    </xdr:from>
    <xdr:to>
      <xdr:col>20</xdr:col>
      <xdr:colOff>179472</xdr:colOff>
      <xdr:row>54</xdr:row>
      <xdr:rowOff>95027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0868025"/>
          <a:ext cx="12019047" cy="17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D2:W36"/>
  <sheetViews>
    <sheetView tabSelected="1" topLeftCell="A38" zoomScaleNormal="100" zoomScaleSheetLayoutView="85" workbookViewId="0">
      <selection activeCell="M13" sqref="M13"/>
    </sheetView>
  </sheetViews>
  <sheetFormatPr defaultRowHeight="18" customHeight="1"/>
  <cols>
    <col min="1" max="1" width="9" style="1"/>
    <col min="2" max="2" width="2" style="1" customWidth="1"/>
    <col min="3" max="3" width="3.125" style="1" customWidth="1"/>
    <col min="4" max="4" width="5.375" style="1" customWidth="1"/>
    <col min="5" max="5" width="10.75" style="1" customWidth="1"/>
    <col min="6" max="6" width="10.125" style="1" bestFit="1" customWidth="1"/>
    <col min="7" max="7" width="7.25" style="1" customWidth="1"/>
    <col min="8" max="8" width="10.875" style="1" customWidth="1"/>
    <col min="9" max="9" width="9.875" style="1" customWidth="1"/>
    <col min="10" max="10" width="8.75" style="1" customWidth="1"/>
    <col min="11" max="11" width="10.875" style="1" customWidth="1"/>
    <col min="12" max="13" width="10.75" style="1" customWidth="1"/>
    <col min="14" max="14" width="5.625" style="1" customWidth="1"/>
    <col min="15" max="15" width="8.25" style="1" customWidth="1"/>
    <col min="16" max="16" width="3" style="1" customWidth="1"/>
    <col min="17" max="25" width="7.25" style="1" customWidth="1"/>
    <col min="26" max="16384" width="9" style="1"/>
  </cols>
  <sheetData>
    <row r="2" spans="4:20" ht="18" customHeight="1">
      <c r="D2" s="29"/>
      <c r="F2" s="28"/>
      <c r="G2" s="28"/>
      <c r="P2" s="4"/>
      <c r="Q2" s="2"/>
    </row>
    <row r="3" spans="4:20" ht="18" customHeight="1">
      <c r="E3" s="29" t="s">
        <v>38</v>
      </c>
      <c r="F3" s="28"/>
      <c r="G3" s="28"/>
      <c r="M3" s="9"/>
      <c r="P3" s="4"/>
      <c r="Q3" s="2"/>
    </row>
    <row r="4" spans="4:20" ht="18" customHeight="1">
      <c r="E4" s="9"/>
      <c r="F4" s="9"/>
      <c r="G4" s="28"/>
      <c r="M4" s="9"/>
      <c r="P4" s="4"/>
      <c r="Q4" s="2"/>
    </row>
    <row r="5" spans="4:20" ht="18" customHeight="1">
      <c r="D5" s="7" t="s">
        <v>31</v>
      </c>
      <c r="E5" s="22">
        <v>3068.75</v>
      </c>
      <c r="F5" s="25" t="s">
        <v>29</v>
      </c>
      <c r="G5" s="7"/>
      <c r="H5" s="1" t="s">
        <v>30</v>
      </c>
      <c r="I5" s="22">
        <v>1000</v>
      </c>
      <c r="J5" s="25" t="s">
        <v>29</v>
      </c>
      <c r="P5" s="4"/>
      <c r="Q5" s="2"/>
    </row>
    <row r="6" spans="4:20" ht="18" customHeight="1">
      <c r="D6" s="7"/>
      <c r="E6" s="25"/>
      <c r="F6" s="25"/>
      <c r="G6" s="7"/>
      <c r="H6" s="1" t="s">
        <v>28</v>
      </c>
      <c r="J6" s="26" t="s">
        <v>2</v>
      </c>
      <c r="K6" s="22">
        <v>35355</v>
      </c>
      <c r="L6" s="1" t="s">
        <v>9</v>
      </c>
      <c r="P6" s="4"/>
      <c r="Q6" s="2"/>
    </row>
    <row r="7" spans="4:20" ht="18" hidden="1" customHeight="1">
      <c r="D7" s="27"/>
      <c r="E7" s="25"/>
      <c r="F7" s="25"/>
      <c r="G7" s="26"/>
      <c r="H7" s="25"/>
      <c r="I7" s="25"/>
      <c r="P7" s="4"/>
      <c r="Q7" s="2"/>
    </row>
    <row r="8" spans="4:20" ht="18" customHeight="1">
      <c r="D8" s="1" t="s">
        <v>27</v>
      </c>
      <c r="G8" s="24" t="s">
        <v>2</v>
      </c>
      <c r="H8" s="23">
        <v>1.2E-5</v>
      </c>
      <c r="I8" s="1" t="s">
        <v>26</v>
      </c>
      <c r="P8" s="4"/>
      <c r="Q8" s="2"/>
    </row>
    <row r="9" spans="4:20" ht="18" hidden="1" customHeight="1">
      <c r="P9" s="4"/>
      <c r="Q9" s="2"/>
    </row>
    <row r="10" spans="4:20" ht="18" customHeight="1">
      <c r="D10" s="1" t="s">
        <v>25</v>
      </c>
      <c r="G10" s="22">
        <v>1.0202</v>
      </c>
      <c r="H10" s="1" t="s">
        <v>5</v>
      </c>
      <c r="P10" s="4"/>
      <c r="Q10" s="2"/>
    </row>
    <row r="11" spans="4:20" ht="18" customHeight="1">
      <c r="D11" s="1" t="s">
        <v>34</v>
      </c>
      <c r="F11" s="22">
        <v>10892500</v>
      </c>
      <c r="G11" s="1" t="s">
        <v>35</v>
      </c>
      <c r="I11" s="7" t="s">
        <v>36</v>
      </c>
      <c r="J11" s="37">
        <f>10.8937*10^12</f>
        <v>10893700000000</v>
      </c>
      <c r="K11" s="1" t="s">
        <v>37</v>
      </c>
      <c r="P11" s="4"/>
      <c r="Q11" s="2"/>
    </row>
    <row r="12" spans="4:20" ht="18" customHeight="1">
      <c r="P12" s="4"/>
      <c r="Q12" s="2"/>
    </row>
    <row r="13" spans="4:20" ht="18" customHeight="1">
      <c r="P13" s="4"/>
      <c r="Q13" s="2"/>
      <c r="T13" s="2"/>
    </row>
    <row r="14" spans="4:20" ht="71.25" customHeight="1">
      <c r="D14" s="18" t="s">
        <v>24</v>
      </c>
      <c r="E14" s="18" t="s">
        <v>23</v>
      </c>
      <c r="F14" s="18" t="s">
        <v>22</v>
      </c>
      <c r="G14" s="18" t="s">
        <v>21</v>
      </c>
      <c r="H14" s="18" t="s">
        <v>20</v>
      </c>
      <c r="I14" s="18" t="s">
        <v>19</v>
      </c>
      <c r="J14" s="18" t="s">
        <v>18</v>
      </c>
      <c r="K14" s="18" t="s">
        <v>17</v>
      </c>
      <c r="L14" s="18" t="s">
        <v>16</v>
      </c>
      <c r="M14" s="17"/>
      <c r="N14" s="17"/>
      <c r="P14" s="4"/>
      <c r="Q14" s="2"/>
    </row>
    <row r="15" spans="4:20" ht="17.25" customHeight="1">
      <c r="D15" s="18"/>
      <c r="E15" s="18"/>
      <c r="F15" s="18"/>
      <c r="G15" s="18" t="s">
        <v>15</v>
      </c>
      <c r="H15" s="21" t="s">
        <v>14</v>
      </c>
      <c r="I15" s="18" t="s">
        <v>13</v>
      </c>
      <c r="J15" s="18" t="s">
        <v>12</v>
      </c>
      <c r="K15" s="18"/>
      <c r="L15" s="18"/>
      <c r="M15" s="17"/>
      <c r="N15" s="17"/>
      <c r="P15" s="4"/>
      <c r="Q15" s="2"/>
    </row>
    <row r="16" spans="4:20" ht="18" customHeight="1">
      <c r="D16" s="20" t="s">
        <v>11</v>
      </c>
      <c r="E16" s="18" t="s">
        <v>5</v>
      </c>
      <c r="F16" s="19" t="s">
        <v>10</v>
      </c>
      <c r="G16" s="18" t="s">
        <v>5</v>
      </c>
      <c r="H16" s="18" t="s">
        <v>9</v>
      </c>
      <c r="I16" s="18" t="s">
        <v>8</v>
      </c>
      <c r="J16" s="18" t="s">
        <v>0</v>
      </c>
      <c r="K16" s="18" t="s">
        <v>5</v>
      </c>
      <c r="L16" s="18" t="s">
        <v>3</v>
      </c>
      <c r="M16" s="17"/>
      <c r="N16" s="16"/>
      <c r="O16" s="15"/>
      <c r="P16" s="4"/>
      <c r="Q16" s="2"/>
    </row>
    <row r="17" spans="4:23" ht="18" customHeight="1">
      <c r="D17" s="14">
        <v>1</v>
      </c>
      <c r="E17" s="13">
        <v>0</v>
      </c>
      <c r="F17" s="12">
        <v>17.8</v>
      </c>
      <c r="G17" s="13">
        <v>25.5</v>
      </c>
      <c r="H17" s="12">
        <f>F17*$H$8*$K$6</f>
        <v>7.5518280000000004</v>
      </c>
      <c r="I17" s="12">
        <f>G17*H17</f>
        <v>192.57161400000001</v>
      </c>
      <c r="J17" s="14">
        <v>0</v>
      </c>
      <c r="K17" s="12">
        <v>0</v>
      </c>
      <c r="L17" s="12">
        <f>J17*K17</f>
        <v>0</v>
      </c>
      <c r="M17" s="34"/>
      <c r="N17" s="7"/>
      <c r="O17" s="7"/>
      <c r="P17" s="4"/>
      <c r="Q17" s="2"/>
    </row>
    <row r="18" spans="4:23" ht="18" customHeight="1">
      <c r="D18" s="14">
        <v>2</v>
      </c>
      <c r="E18" s="13">
        <v>0.15</v>
      </c>
      <c r="F18" s="12">
        <v>4</v>
      </c>
      <c r="G18" s="13">
        <v>25.5</v>
      </c>
      <c r="H18" s="12">
        <f t="shared" ref="H18:H22" si="0">F18*$H$8*$K$6</f>
        <v>1.6970400000000001</v>
      </c>
      <c r="I18" s="12">
        <f t="shared" ref="I18:I22" si="1">G18*H18</f>
        <v>43.274520000000003</v>
      </c>
      <c r="J18" s="14">
        <f>0.5*(I18+I17)*(E18-E17)/($F$11*10^-6)</f>
        <v>1.6239118705531328</v>
      </c>
      <c r="K18" s="12">
        <f>(2*I18+I17)/(I18+I17)*(E18-E17)/3+E17</f>
        <v>5.9174311926605501E-2</v>
      </c>
      <c r="L18" s="12">
        <f>K18*J18*$F$11/10^6</f>
        <v>1.0467024524999997</v>
      </c>
      <c r="M18" s="34"/>
      <c r="N18" s="7"/>
      <c r="O18" s="7"/>
      <c r="P18" s="4"/>
      <c r="Q18" s="2"/>
    </row>
    <row r="19" spans="4:23" ht="18" customHeight="1">
      <c r="D19" s="14">
        <v>3</v>
      </c>
      <c r="E19" s="13">
        <v>0.22500000000000001</v>
      </c>
      <c r="F19" s="12">
        <v>2.8</v>
      </c>
      <c r="G19" s="13">
        <v>25.5</v>
      </c>
      <c r="H19" s="12">
        <f t="shared" ref="H19" si="2">F19*$H$8*$K$6</f>
        <v>1.1879279999999999</v>
      </c>
      <c r="I19" s="12">
        <f t="shared" ref="I19" si="3">G19*H19</f>
        <v>30.292163999999996</v>
      </c>
      <c r="J19" s="14">
        <f>0.5*(I19+I18)*(E19-E18)/($F$11*10^-6)</f>
        <v>0.25327065871012167</v>
      </c>
      <c r="K19" s="12">
        <f>(2*I19+I18)/(I19+I18)*(E19-E18)/3+E18</f>
        <v>0.18529411764705883</v>
      </c>
      <c r="L19" s="12">
        <f>K19*J19*$F$11/10^6</f>
        <v>0.51118026750000012</v>
      </c>
      <c r="M19" s="34"/>
      <c r="N19" s="7"/>
      <c r="O19" s="7"/>
      <c r="P19" s="4"/>
      <c r="Q19" s="2"/>
    </row>
    <row r="20" spans="4:23" ht="18" customHeight="1">
      <c r="D20" s="14">
        <v>4</v>
      </c>
      <c r="E20" s="13">
        <v>0.22500000000000001</v>
      </c>
      <c r="F20" s="12">
        <v>2.8</v>
      </c>
      <c r="G20" s="13">
        <v>4.8899999999999997</v>
      </c>
      <c r="H20" s="12">
        <f t="shared" si="0"/>
        <v>1.1879279999999999</v>
      </c>
      <c r="I20" s="12">
        <f t="shared" si="1"/>
        <v>5.8089679199999988</v>
      </c>
      <c r="J20" s="14">
        <v>0</v>
      </c>
      <c r="K20" s="12">
        <v>0</v>
      </c>
      <c r="L20" s="12">
        <v>0</v>
      </c>
      <c r="M20" s="34"/>
      <c r="N20" s="7"/>
      <c r="O20" s="7"/>
      <c r="P20" s="4"/>
      <c r="Q20" s="2"/>
    </row>
    <row r="21" spans="4:23" ht="18" customHeight="1">
      <c r="D21" s="14">
        <v>5</v>
      </c>
      <c r="E21" s="13">
        <v>0.4</v>
      </c>
      <c r="F21" s="12">
        <v>0</v>
      </c>
      <c r="G21" s="13">
        <v>4.8899999999999997</v>
      </c>
      <c r="H21" s="12">
        <f t="shared" si="0"/>
        <v>0</v>
      </c>
      <c r="I21" s="12">
        <f t="shared" si="1"/>
        <v>0</v>
      </c>
      <c r="J21" s="14">
        <f>0.5*(I21+I20)*(E21-E20)/($F$11*10^-6)</f>
        <v>4.6663731282992872E-2</v>
      </c>
      <c r="K21" s="12">
        <f>(2*I21+I20)/(I21+I20)*(E21-E20)/3+E20</f>
        <v>0.28333333333333333</v>
      </c>
      <c r="L21" s="12">
        <f>K21*J21*$F$11/10^6</f>
        <v>0.14401399634999995</v>
      </c>
      <c r="M21" s="34"/>
      <c r="N21" s="7"/>
      <c r="O21" s="7"/>
      <c r="P21" s="4"/>
      <c r="Q21" s="2"/>
    </row>
    <row r="22" spans="4:23" ht="18" customHeight="1">
      <c r="D22" s="14">
        <v>6</v>
      </c>
      <c r="E22" s="13">
        <v>2.9</v>
      </c>
      <c r="F22" s="12">
        <v>0</v>
      </c>
      <c r="G22" s="13">
        <v>1.7250000000000001</v>
      </c>
      <c r="H22" s="12">
        <f t="shared" si="0"/>
        <v>0</v>
      </c>
      <c r="I22" s="12">
        <f t="shared" si="1"/>
        <v>0</v>
      </c>
      <c r="J22" s="14">
        <v>0</v>
      </c>
      <c r="K22" s="12">
        <v>0</v>
      </c>
      <c r="L22" s="12">
        <v>0</v>
      </c>
      <c r="M22" s="34"/>
      <c r="N22" s="7"/>
      <c r="O22" s="7"/>
      <c r="P22" s="4"/>
      <c r="Q22" s="2"/>
    </row>
    <row r="23" spans="4:23" ht="18" customHeight="1">
      <c r="D23" s="14">
        <v>7</v>
      </c>
      <c r="E23" s="13">
        <v>3.05</v>
      </c>
      <c r="F23" s="12">
        <v>2.1</v>
      </c>
      <c r="G23" s="13">
        <v>1.7250000000000001</v>
      </c>
      <c r="H23" s="12">
        <f>F23*$H$8*$K$6</f>
        <v>0.89094600000000013</v>
      </c>
      <c r="I23" s="12">
        <f>G23*H23</f>
        <v>1.5368818500000003</v>
      </c>
      <c r="J23" s="14">
        <f>0.5*(I23+I22)*(E23-E22)/($F$11*10^-6)</f>
        <v>1.0582156414964421E-2</v>
      </c>
      <c r="K23" s="12">
        <f>(2*I23+I22)/(I23+I22)*(E23-E22)/3+E22</f>
        <v>3</v>
      </c>
      <c r="L23" s="12">
        <f>K23*J23*$F$11/10^6</f>
        <v>0.34579841624999991</v>
      </c>
      <c r="M23" s="34"/>
      <c r="N23" s="7"/>
      <c r="O23" s="11"/>
      <c r="P23" s="4"/>
      <c r="Q23" s="2"/>
      <c r="W23" s="2"/>
    </row>
    <row r="24" spans="4:23" ht="18" customHeight="1">
      <c r="J24" s="7"/>
      <c r="K24" s="33" t="s">
        <v>32</v>
      </c>
      <c r="L24" s="32">
        <f>SUM(L17:L23)</f>
        <v>2.0476951325999999</v>
      </c>
      <c r="M24" s="6"/>
      <c r="P24" s="4"/>
      <c r="Q24" s="2"/>
    </row>
    <row r="25" spans="4:23" ht="18" customHeight="1">
      <c r="K25" s="7" t="s">
        <v>33</v>
      </c>
      <c r="L25" s="8">
        <f>SUM(J17:J23)*F11/10^6</f>
        <v>21.070761531750001</v>
      </c>
      <c r="M25" s="1" t="s">
        <v>7</v>
      </c>
      <c r="P25" s="4"/>
      <c r="Q25" s="2"/>
    </row>
    <row r="26" spans="4:23" ht="18" customHeight="1">
      <c r="K26" s="5" t="s">
        <v>2</v>
      </c>
      <c r="L26" s="10">
        <f>+L25*1000</f>
        <v>21070.761531750002</v>
      </c>
      <c r="M26" s="9" t="s">
        <v>6</v>
      </c>
      <c r="P26" s="4"/>
      <c r="Q26" s="2"/>
    </row>
    <row r="27" spans="4:23" ht="18" customHeight="1">
      <c r="K27" s="7" t="str">
        <f>"Cg of force from the top of the section = "&amp;TEXT(L24,"0.000")&amp;"/"&amp;TEXT(L25,"0.000")&amp;"="</f>
        <v>Cg of force from the top of the section = 2.048/21.071=</v>
      </c>
      <c r="L27" s="8">
        <f>L24/L25</f>
        <v>9.7181828455249558E-2</v>
      </c>
      <c r="M27" s="1" t="s">
        <v>5</v>
      </c>
      <c r="P27" s="4"/>
      <c r="Q27" s="2"/>
    </row>
    <row r="28" spans="4:23" ht="18" customHeight="1">
      <c r="K28" s="7"/>
      <c r="L28" s="8"/>
      <c r="P28" s="4"/>
      <c r="Q28" s="2"/>
    </row>
    <row r="29" spans="4:23" ht="18" customHeight="1">
      <c r="K29" s="7" t="s">
        <v>4</v>
      </c>
      <c r="L29" s="31">
        <f>L25*(G10-L27)</f>
        <v>19.448695782091352</v>
      </c>
      <c r="M29" s="6" t="s">
        <v>3</v>
      </c>
      <c r="N29" s="2"/>
      <c r="O29" s="3"/>
      <c r="P29" s="4"/>
      <c r="Q29" s="2"/>
    </row>
    <row r="30" spans="4:23" ht="18" customHeight="1">
      <c r="E30" s="39" t="s">
        <v>44</v>
      </c>
      <c r="K30" s="5" t="s">
        <v>2</v>
      </c>
      <c r="L30" s="30">
        <f>+L29*1000</f>
        <v>19448.695782091352</v>
      </c>
      <c r="M30" s="4" t="s">
        <v>1</v>
      </c>
      <c r="N30" s="2"/>
      <c r="O30" s="3"/>
      <c r="P30" s="4"/>
      <c r="Q30" s="2"/>
    </row>
    <row r="31" spans="4:23" ht="18" customHeight="1">
      <c r="E31" s="1" t="s">
        <v>41</v>
      </c>
      <c r="G31" s="36">
        <f>H17</f>
        <v>7.5518280000000004</v>
      </c>
      <c r="H31" s="1" t="s">
        <v>0</v>
      </c>
      <c r="Q31" s="2"/>
    </row>
    <row r="32" spans="4:23" ht="18" customHeight="1">
      <c r="E32" s="1" t="s">
        <v>39</v>
      </c>
      <c r="G32" s="1">
        <f>L26*1000/F11</f>
        <v>1.934428416961212</v>
      </c>
      <c r="H32" s="1" t="s">
        <v>0</v>
      </c>
      <c r="K32" s="36"/>
    </row>
    <row r="33" spans="5:11" ht="18" customHeight="1">
      <c r="E33" s="35" t="s">
        <v>40</v>
      </c>
      <c r="F33" s="36"/>
      <c r="G33" s="38">
        <f>L30*10^6/J11*G10*1000</f>
        <v>1.821379277645758</v>
      </c>
      <c r="H33" s="1" t="s">
        <v>0</v>
      </c>
      <c r="K33" s="36"/>
    </row>
    <row r="35" spans="5:11" ht="18" customHeight="1">
      <c r="E35" s="1" t="s">
        <v>42</v>
      </c>
      <c r="G35" s="36">
        <f>G31-G32</f>
        <v>5.6173995830387886</v>
      </c>
      <c r="H35" s="1" t="s">
        <v>0</v>
      </c>
    </row>
    <row r="36" spans="5:11" ht="18" customHeight="1">
      <c r="E36" s="1" t="s">
        <v>43</v>
      </c>
      <c r="G36" s="36">
        <f>G35-G33</f>
        <v>3.7960203053930304</v>
      </c>
      <c r="H36" s="1" t="s">
        <v>0</v>
      </c>
    </row>
  </sheetData>
  <phoneticPr fontId="11" type="noConversion"/>
  <pageMargins left="0.25" right="0.25" top="0.75" bottom="0.75" header="0.3" footer="0.3"/>
  <pageSetup paperSize="9" scale="78" firstPageNumber="33" pageOrder="overThenDown" orientation="portrait" useFirstPageNumber="1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Temp.grad. (Material Elasticity</vt:lpstr>
      <vt:lpstr>'Temp.grad. (Material Elasticity'!Print_Area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Gohil</dc:creator>
  <cp:lastModifiedBy>nandeep</cp:lastModifiedBy>
  <dcterms:created xsi:type="dcterms:W3CDTF">2015-07-27T09:03:46Z</dcterms:created>
  <dcterms:modified xsi:type="dcterms:W3CDTF">2017-09-20T12:28:04Z</dcterms:modified>
</cp:coreProperties>
</file>